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\Desktop\CMMC Assessment Package\"/>
    </mc:Choice>
  </mc:AlternateContent>
  <xr:revisionPtr revIDLastSave="0" documentId="8_{ED4304D0-642E-49F4-B1AE-A23B944B62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1" r:id="rId1"/>
    <sheet name="D1" sheetId="2" r:id="rId2"/>
    <sheet name="D2" sheetId="3" r:id="rId3"/>
    <sheet name="D3" sheetId="4" r:id="rId4"/>
    <sheet name="D4" sheetId="5" r:id="rId5"/>
    <sheet name="D5" sheetId="6" r:id="rId6"/>
    <sheet name="D6" sheetId="7" r:id="rId7"/>
    <sheet name="D7" sheetId="8" r:id="rId8"/>
    <sheet name="D8" sheetId="9" r:id="rId9"/>
    <sheet name="D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  <c r="D5" i="10"/>
  <c r="F5" i="9"/>
  <c r="D5" i="9"/>
  <c r="F5" i="8"/>
  <c r="D5" i="8"/>
  <c r="F5" i="7"/>
  <c r="D5" i="7"/>
  <c r="F5" i="6"/>
  <c r="D5" i="6"/>
  <c r="F5" i="5"/>
  <c r="D5" i="5"/>
  <c r="F5" i="4"/>
  <c r="D5" i="4"/>
  <c r="F5" i="3"/>
  <c r="D5" i="3"/>
  <c r="F5" i="2"/>
  <c r="D5" i="2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<sst xmlns="http://schemas.openxmlformats.org/spreadsheetml/2006/main" count="364" uniqueCount="227">
  <si>
    <t>CMMC WORKBOOK SERIES — WORKBOOK 6
Pre-Assessment Readiness Checklist</t>
  </si>
  <si>
    <t>ASSESSMENT INFORMATION</t>
  </si>
  <si>
    <t>Company Name:</t>
  </si>
  <si>
    <t>▸ enter here</t>
  </si>
  <si>
    <t>Assessment Type:</t>
  </si>
  <si>
    <t>☐  Self-Assessment   ☐  C3PAO Third-Party</t>
  </si>
  <si>
    <t>Assessment Date:</t>
  </si>
  <si>
    <t>Checklist Completed By:</t>
  </si>
  <si>
    <t>READINESS SUMMARY</t>
  </si>
  <si>
    <t>✅  Confirmed (Yes)</t>
  </si>
  <si>
    <t>⚠  Partial / In Progress</t>
  </si>
  <si>
    <t>❌  Not Confirmed (No)</t>
  </si>
  <si>
    <t>—   Not Applicable</t>
  </si>
  <si>
    <t>Total Items</t>
  </si>
  <si>
    <t>READINESS BY DOMAIN</t>
  </si>
  <si>
    <t>Domain</t>
  </si>
  <si>
    <t>Confirmed</t>
  </si>
  <si>
    <t>Not Confirmed</t>
  </si>
  <si>
    <t>% Complete</t>
  </si>
  <si>
    <t>D1 — 1 — Documentation</t>
  </si>
  <si>
    <t>D2 — 2 — Evidence Readiness</t>
  </si>
  <si>
    <t>D3 — 3 — Technical Verification</t>
  </si>
  <si>
    <t>D4 — 4 — People &amp; Process</t>
  </si>
  <si>
    <t>D5 — 5 — Scope &amp; Boundary</t>
  </si>
  <si>
    <t>D6 — 6 — SPRS Submission</t>
  </si>
  <si>
    <t>D7 — 7 — C3PAO Assessment (if applicable)</t>
  </si>
  <si>
    <t>D8 — 8 — Common Failure Points</t>
  </si>
  <si>
    <t>D9 — 9 — Final Readiness Gate</t>
  </si>
  <si>
    <t>→  Navigate using domain tabs below: D1 | D2 | D3 | D4 | D5 | D6 | D7 | D8 | D9</t>
  </si>
  <si>
    <t>CMMC WORKBOOK SERIES — WORKBOOK 6
Pre-Assessment Readiness — Domain D1: 1 — Documentation</t>
  </si>
  <si>
    <t>DOMAIN PROGRESS:</t>
  </si>
  <si>
    <t>#</t>
  </si>
  <si>
    <t>Priority</t>
  </si>
  <si>
    <t>Checklist Item</t>
  </si>
  <si>
    <t>Status</t>
  </si>
  <si>
    <t>Detail / Evidence Notes</t>
  </si>
  <si>
    <t>★★★</t>
  </si>
  <si>
    <t>SSP Complete &amp; Accurate</t>
  </si>
  <si>
    <t>SSP describes ACTUAL implementation. All 110 controls addressed. Version-controlled and dated within 12 months.</t>
  </si>
  <si>
    <t>Network Diagram Current</t>
  </si>
  <si>
    <t>Attached to SSP. Shows all in-scope assets, segmentation, and external connections.</t>
  </si>
  <si>
    <t>Asset Inventory Current</t>
  </si>
  <si>
    <t>Complete hardware/software/cloud inventory. Updated within 90 days.</t>
  </si>
  <si>
    <t>Authorized User List Current</t>
  </si>
  <si>
    <t>All CUI users listed with roles. Reviewed within 90 days.</t>
  </si>
  <si>
    <t>POA&amp;M Complete (if applicable)</t>
  </si>
  <si>
    <t>All gaps in WB5 with specific corrective actions, responsible parties, and 180-day target dates.</t>
  </si>
  <si>
    <t>★★☆</t>
  </si>
  <si>
    <t>Information Security Policy</t>
  </si>
  <si>
    <t>Written, approved, communicated to all staff. References CUI requirements.</t>
  </si>
  <si>
    <t>Incident Response Plan</t>
  </si>
  <si>
    <t>Written IRP includes DoD 72-hour reporting. Tested via tabletop exercise.</t>
  </si>
  <si>
    <t>Supporting Policies</t>
  </si>
  <si>
    <t>Password, access control, remote work, media protection, patch management policies — all documented and current.</t>
  </si>
  <si>
    <t>External Connection Agreements</t>
  </si>
  <si>
    <t>ISA or equivalent for every external system that can access CUI.</t>
  </si>
  <si>
    <t>★☆☆</t>
  </si>
  <si>
    <t>SSP Change Log</t>
  </si>
  <si>
    <t>Version history with dates and change descriptions. At least one prior version documented.</t>
  </si>
  <si>
    <t>Training Records</t>
  </si>
  <si>
    <t>Security awareness training records on file for all employees. Annual training completed.</t>
  </si>
  <si>
    <t>CMMC WORKBOOK SERIES — WORKBOOK 6
Pre-Assessment Readiness — Domain D2: 2 — Evidence Readiness</t>
  </si>
  <si>
    <t>Evidence Folder Structure</t>
  </si>
  <si>
    <t>Organized by control ID. Assessors can quickly locate evidence for any control.</t>
  </si>
  <si>
    <t>Screenshots Current</t>
  </si>
  <si>
    <t>All configuration screenshots dated within 90 days.</t>
  </si>
  <si>
    <t>MFA Evidence</t>
  </si>
  <si>
    <t>Screenshots showing MFA for ALL users. Conditional Access policy. Evidence MFA cannot be bypassed.</t>
  </si>
  <si>
    <t>Encryption Evidence</t>
  </si>
  <si>
    <t>BitLocker/FileVault status report for all laptops. MDM compliance for mobile devices.</t>
  </si>
  <si>
    <t>Patch Evidence</t>
  </si>
  <si>
    <t>Recent vulnerability scan results. Patch logs. No critical findings past SLA.</t>
  </si>
  <si>
    <t>Audit Log Evidence</t>
  </si>
  <si>
    <t>Sample audit logs showing events captured. Log retention config. Review records.</t>
  </si>
  <si>
    <t>Access Control Evidence</t>
  </si>
  <si>
    <t>User account list. Role-based permissions. Least privilege evidence.</t>
  </si>
  <si>
    <t>Antivirus Evidence</t>
  </si>
  <si>
    <t>Centralized dashboard showing all systems enrolled with current definitions.</t>
  </si>
  <si>
    <t>Physical Security Evidence</t>
  </si>
  <si>
    <t>Visitor log records. Physical access log. Photos/description of access controls.</t>
  </si>
  <si>
    <t>Training Evidence</t>
  </si>
  <si>
    <t>Training certificates/records for all employees within last 12 months.</t>
  </si>
  <si>
    <t>Vendor Access Evidence</t>
  </si>
  <si>
    <t>ISA or contract for IT support. Remote vendor session logs.</t>
  </si>
  <si>
    <t>Penetration Test Report</t>
  </si>
  <si>
    <t>Annual pen test report with findings and remediation. Document rationale if not performed.</t>
  </si>
  <si>
    <t>CMMC WORKBOOK SERIES — WORKBOOK 6
Pre-Assessment Readiness — Domain D3: 3 — Technical Verification</t>
  </si>
  <si>
    <t>MFA Enforced &amp; Tested</t>
  </si>
  <si>
    <t>Tested: login without MFA is blocked. Conditional Access in enforce mode.</t>
  </si>
  <si>
    <t>Account Lockout Tested</t>
  </si>
  <si>
    <t>5-10 failed attempts triggers lockout. Verified on all systems including VPN and M365.</t>
  </si>
  <si>
    <t>Login Banner Tested</t>
  </si>
  <si>
    <t>Login banners appear on all systems before authentication. Screenshots captured.</t>
  </si>
  <si>
    <t>Session Lock Tested</t>
  </si>
  <si>
    <t>Screens lock after ≤15 minutes on all workstations. Cannot be disabled by users.</t>
  </si>
  <si>
    <t>VPN Split Tunneling Disabled</t>
  </si>
  <si>
    <t>All internet traffic routes through VPN tunnel. Verified with IP leak test.</t>
  </si>
  <si>
    <t>USB Blocking Tested</t>
  </si>
  <si>
    <t>Unauthorized USB storage blocked. Audit event generated on connection attempt.</t>
  </si>
  <si>
    <t>AV Real-Time Protection On</t>
  </si>
  <si>
    <t>Verified via centralized dashboard. No systems with disabled or outdated AV.</t>
  </si>
  <si>
    <t>Encryption Verified</t>
  </si>
  <si>
    <t>BitLocker management report shows 100% laptops/desktops encrypted.</t>
  </si>
  <si>
    <t>Firewall Default-Deny Confirmed</t>
  </si>
  <si>
    <t>Rule review completed. Default-deny posture confirmed. Unnecessary rules removed.</t>
  </si>
  <si>
    <t>FIPS Mode Enabled</t>
  </si>
  <si>
    <t>Windows FIPS mode enabled via GPO. Verified via registry or GPO report.</t>
  </si>
  <si>
    <t>NTP Synchronization Verified</t>
  </si>
  <si>
    <t>All systems syncing to authoritative NTP. Time drift acceptable.</t>
  </si>
  <si>
    <t>Legacy Protocols Disabled</t>
  </si>
  <si>
    <t>TLS 1.0/1.1, SSL, SMBv1, NTLMv1 disabled. Verified via SSL Labs or IIS Crypto.</t>
  </si>
  <si>
    <t>Vulnerability Scan Run</t>
  </si>
  <si>
    <t>Scan completed within last 30 days. All critical/high findings remediated or in POA&amp;M.</t>
  </si>
  <si>
    <t>CMMC WORKBOOK SERIES — WORKBOOK 6
Pre-Assessment Readiness — Domain D4: 4 — People &amp; Process</t>
  </si>
  <si>
    <t>Key Personnel Identified</t>
  </si>
  <si>
    <t>System Owner, ISSO, IT Admin, IR Lead identified and know their roles.</t>
  </si>
  <si>
    <t>Team Briefed on Assessment</t>
  </si>
  <si>
    <t>All relevant staff briefed on assessment process and their role.</t>
  </si>
  <si>
    <t>Offboarding Tested</t>
  </si>
  <si>
    <t>Simulated departure results in complete access revocation within 24 hours.</t>
  </si>
  <si>
    <t>Incident Response Tested</t>
  </si>
  <si>
    <t>Tabletop exercise within last 12 months. DoD 72-hour reporting procedure known.</t>
  </si>
  <si>
    <t>Security Training Current</t>
  </si>
  <si>
    <t>All employees completed annual training. Records on file.</t>
  </si>
  <si>
    <t>Insider Threat Team Exists</t>
  </si>
  <si>
    <t>Cross-functional team (HR + IT + management) formally designated in writing.</t>
  </si>
  <si>
    <t>Visitor Control Practiced</t>
  </si>
  <si>
    <t>All employees know escorting requirement. Visitor log consistently maintained.</t>
  </si>
  <si>
    <t>Background Checks Current</t>
  </si>
  <si>
    <t>Records on file for all CUI-access personnel. No gaps for recent hires.</t>
  </si>
  <si>
    <t>CMMC WORKBOOK SERIES — WORKBOOK 6
Pre-Assessment Readiness — Domain D5: 5 — Scope &amp; Boundary</t>
  </si>
  <si>
    <t>CUI Boundary Documented</t>
  </si>
  <si>
    <t>Written boundary statement in SSP. Clear in-scope and out-of-scope definition.</t>
  </si>
  <si>
    <t>Network Diagram Accurate</t>
  </si>
  <si>
    <t>Diagram matches actual infrastructure. Every device accounted for.</t>
  </si>
  <si>
    <t>Cloud Services Documented</t>
  </si>
  <si>
    <t>All CUI cloud services listed. ISAs in place for each.</t>
  </si>
  <si>
    <t>Remote Work Sites Covered</t>
  </si>
  <si>
    <t>Home/remote locations addressed in SSP. VPN required and enforced.</t>
  </si>
  <si>
    <t>Mobile Devices Covered</t>
  </si>
  <si>
    <t>All mobile devices with CUI access enrolled in MDM and listed in inventory.</t>
  </si>
  <si>
    <t>Third-Party Access Documented</t>
  </si>
  <si>
    <t>All MSP/vendor/contractor CUI access documented with ISAs.</t>
  </si>
  <si>
    <t>No Scope Creep</t>
  </si>
  <si>
    <t>Verified no undocumented systems handle CUI. Physical walkthrough completed.</t>
  </si>
  <si>
    <t>CUI Data Flow Mapped</t>
  </si>
  <si>
    <t>Data flow diagram showing how CUI enters, moves, and exits. Documented in SSP.</t>
  </si>
  <si>
    <t>CMMC WORKBOOK SERIES — WORKBOOK 6
Pre-Assessment Readiness — Domain D6: 6 — SPRS Submission</t>
  </si>
  <si>
    <t>SAM.gov Registration Active</t>
  </si>
  <si>
    <t>Current and active. CAGE code matches contract. Verified at sam.gov.</t>
  </si>
  <si>
    <t>SPRS Account Accessible</t>
  </si>
  <si>
    <t>Login tested at sprs.csd.disa.mil. DS Logon credentials working.</t>
  </si>
  <si>
    <t>Score Calculated</t>
  </si>
  <si>
    <t>SPRS score calculated using official methodology (WB5). Reflects actual status.</t>
  </si>
  <si>
    <t>Score is Accurate</t>
  </si>
  <si>
    <t>Score matches WB3 gap assessment. No controls marked Met that are actually Not Met.</t>
  </si>
  <si>
    <t>Senior Official Available</t>
  </si>
  <si>
    <t>AO available and willing to submit affirmation.</t>
  </si>
  <si>
    <t>Affirmation Language Reviewed</t>
  </si>
  <si>
    <t>Senior official read 32 CFR Part 170 affirmation. Understands FCA implications.</t>
  </si>
  <si>
    <t>POA&amp;M Submitted if Applicable</t>
  </si>
  <si>
    <t>All POA&amp;M items documented with 180-day-compliant target dates.</t>
  </si>
  <si>
    <t>Confirmation Number Plan</t>
  </si>
  <si>
    <t>Process in place to record SPRS confirmation number immediately after submission.</t>
  </si>
  <si>
    <t>Renewal Date Calendared</t>
  </si>
  <si>
    <t>Annual renewal (12 months from submission) recorded in tracker and on calendar.</t>
  </si>
  <si>
    <t>CMMC WORKBOOK SERIES — WORKBOOK 6
Pre-Assessment Readiness — Domain D7: 7 — C3PAO Assessment (if applicable)</t>
  </si>
  <si>
    <t>C3PAO Selected &amp; Scheduled</t>
  </si>
  <si>
    <t>DoD-authorized C3PAO selected from cyberab.org/marketplace. Assessment scheduled.</t>
  </si>
  <si>
    <t>CMMC-AB Verified</t>
  </si>
  <si>
    <t>C3PAO verified as currently authorized at cyberab.org/marketplace.</t>
  </si>
  <si>
    <t>Assessment Scope Agreed</t>
  </si>
  <si>
    <t>Scope formally agreed with C3PAO. Matches documented CUI boundary.</t>
  </si>
  <si>
    <t>Pre-Assessment Package Ready</t>
  </si>
  <si>
    <t>SSP, network diagram, asset inventory, and POA&amp;M ready to share securely.</t>
  </si>
  <si>
    <t>Evidence Repository Accessible</t>
  </si>
  <si>
    <t>Evidence folder organized and shareable with assessment team.</t>
  </si>
  <si>
    <t>Interview Subjects Identified</t>
  </si>
  <si>
    <t>System Owner, IT Admin, ISSO, and general users available for interviews.</t>
  </si>
  <si>
    <t>Assessment Contract Signed</t>
  </si>
  <si>
    <t>Contract includes scope, timeline, deliverables, and confidentiality protections.</t>
  </si>
  <si>
    <t>Remediation Window Planned</t>
  </si>
  <si>
    <t>Time allocated post-assessment for remediation before certification deadline.</t>
  </si>
  <si>
    <t>Budget Confirmed</t>
  </si>
  <si>
    <t>Assessment cost, remediation, and certification fees budgeted and approved.</t>
  </si>
  <si>
    <t>Mock Assessment Conducted</t>
  </si>
  <si>
    <t>Internal mock assessment completed using this checklist.</t>
  </si>
  <si>
    <t>CMMC WORKBOOK SERIES — WORKBOOK 6
Pre-Assessment Readiness — Domain D8: 8 — Common Failure Points</t>
  </si>
  <si>
    <t>SSP Matches Reality</t>
  </si>
  <si>
    <t>SSP describes what IS implemented. Assessors verify every SSP statement against evidence.</t>
  </si>
  <si>
    <t>No Shared Accounts</t>
  </si>
  <si>
    <t>Every user has unique individual account. No shared logins, no generic accounts.</t>
  </si>
  <si>
    <t>Admin Rights Restricted</t>
  </si>
  <si>
    <t>Standard users have no local admin rights. IT staff use separate admin accounts.</t>
  </si>
  <si>
    <t>MFA Cannot Be Bypassed</t>
  </si>
  <si>
    <t>MFA enforced via Conditional Access. Legacy auth protocols are blocked.</t>
  </si>
  <si>
    <t>Logs Actually Reviewed</t>
  </si>
  <si>
    <t>Audit logs reviewed on defined schedule. Review records exist as evidence.</t>
  </si>
  <si>
    <t>Patch SLAs Being Met</t>
  </si>
  <si>
    <t>Critical patches applied within 15 days. Evidence shows actual application — not just auto-update enabled.</t>
  </si>
  <si>
    <t>Offboarding is Immediate</t>
  </si>
  <si>
    <t>Terminated employees access revoked same day. Records prove it.</t>
  </si>
  <si>
    <t>POA&amp;M is Credible</t>
  </si>
  <si>
    <t>Specific, realistic target dates within 180 days. No vague entries.</t>
  </si>
  <si>
    <t>Remote Access Controlled</t>
  </si>
  <si>
    <t>No direct RDP from internet. All remote access via VPN with MFA. Split tunneling disabled.</t>
  </si>
  <si>
    <t>Backup Encrypted &amp; Tested</t>
  </si>
  <si>
    <t>CUI backups encrypted. Restoration tested within last 12 months.</t>
  </si>
  <si>
    <t>Vendor Access Monitored</t>
  </si>
  <si>
    <t>MSP remote sessions monitored in real time, logged, and terminated when complete.</t>
  </si>
  <si>
    <t>Guest WiFi Separated</t>
  </si>
  <si>
    <t>Guest SSID on separate VLAN. No bridge to CUI network.</t>
  </si>
  <si>
    <t>CMMC WORKBOOK SERIES — WORKBOOK 6
Pre-Assessment Readiness — Domain D9: 9 — Final Readiness Gate</t>
  </si>
  <si>
    <t>All Critical Items Checked</t>
  </si>
  <si>
    <t>Every ★★★ item across all domains is confirmed. No exceptions.</t>
  </si>
  <si>
    <t>SPRS Score Final &amp; Accurate</t>
  </si>
  <si>
    <t>Score reviewed and agreed by Senior Official. Reflects true implementation.</t>
  </si>
  <si>
    <t>SSP Final &amp; Approved</t>
  </si>
  <si>
    <t>SSP reviewed, signed by Authorizing Official, and version-controlled.</t>
  </si>
  <si>
    <t>No Undocumented Gaps</t>
  </si>
  <si>
    <t>All remaining gaps documented in POA&amp;M. Nothing hidden or omitted.</t>
  </si>
  <si>
    <t>Legal Counsel Consulted</t>
  </si>
  <si>
    <t>Qualified legal counsel reviewed affirmation language and FCA implications.</t>
  </si>
  <si>
    <t>Senior Official Ready to Affirm</t>
  </si>
  <si>
    <t>AO has reviewed SSP and score and is prepared to submit affirmation.</t>
  </si>
  <si>
    <t>Records Retained</t>
  </si>
  <si>
    <t>Complete assessment package saved and will be retained for contract + 3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</si>
</sst>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0"/>
      <color rgb="FFFFFFFF"/>
      <name val="Arial"/>
    </font>
    <font>
      <b/>
      <sz val="10"/>
      <color rgb="FF003366"/>
      <name val="Arial"/>
    </font>
    <font>
      <i/>
      <sz val="10"/>
      <color rgb="FF888888"/>
      <name val="Arial"/>
    </font>
    <font>
      <b/>
      <sz val="10"/>
      <color rgb="FF1B5E20"/>
      <name val="Arial"/>
    </font>
    <font>
      <b/>
      <sz val="11"/>
      <color rgb="FF1B5E20"/>
      <name val="Arial"/>
    </font>
    <font>
      <b/>
      <sz val="10"/>
      <color rgb="FFF57F17"/>
      <name val="Arial"/>
    </font>
    <font>
      <b/>
      <sz val="11"/>
      <color rgb="FFF57F17"/>
      <name val="Arial"/>
    </font>
    <font>
      <b/>
      <sz val="10"/>
      <color rgb="FFB71C1C"/>
      <name val="Arial"/>
    </font>
    <font>
      <b/>
      <sz val="11"/>
      <color rgb="FFB71C1C"/>
      <name val="Arial"/>
    </font>
    <font>
      <b/>
      <sz val="11"/>
      <color rgb="FF003366"/>
      <name val="Arial"/>
    </font>
    <font>
      <b/>
      <sz val="9"/>
      <color rgb="FFFFFFFF"/>
      <name val="Arial"/>
    </font>
    <font>
      <b/>
      <sz val="9"/>
      <color rgb="FF003366"/>
      <name val="Arial"/>
    </font>
    <font>
      <sz val="9"/>
      <color rgb="FF003366"/>
      <name val="Arial"/>
    </font>
    <font>
      <b/>
      <sz val="13"/>
      <color rgb="FFFFFFFF"/>
      <name val="Arial"/>
    </font>
    <font>
      <b/>
      <sz val="9"/>
      <color rgb="FFB71C1C"/>
      <name val="Arial"/>
    </font>
    <font>
      <b/>
      <sz val="9"/>
      <color rgb="FFF57F17"/>
      <name val="Arial"/>
    </font>
    <font>
      <b/>
      <sz val="9"/>
      <color rgb="FF1B5E20"/>
      <name val="Arial"/>
    </font>
  </fonts>
  <fills count="12">
    <fill>
      <patternFill patternType="none"/>
    </fill>
    <fill>
      <patternFill patternType="gray125"/>
    </fill>
    <fill>
      <patternFill patternType="solid">
        <fgColor rgb="FF003366"/>
      </patternFill>
    </fill>
    <fill>
      <patternFill patternType="solid">
        <fgColor rgb="FFF9A825"/>
      </patternFill>
    </fill>
    <fill>
      <patternFill patternType="solid">
        <fgColor rgb="FF1565C0"/>
      </patternFill>
    </fill>
    <fill>
      <patternFill patternType="solid">
        <fgColor rgb="FFE3F0FB"/>
      </patternFill>
    </fill>
    <fill>
      <patternFill patternType="solid">
        <fgColor rgb="FFFFFFFF"/>
      </patternFill>
    </fill>
    <fill>
      <patternFill patternType="solid">
        <fgColor rgb="FFE8F5E9"/>
      </patternFill>
    </fill>
    <fill>
      <patternFill patternType="solid">
        <fgColor rgb="FFFFFDE7"/>
      </patternFill>
    </fill>
    <fill>
      <patternFill patternType="solid">
        <fgColor rgb="FFFFEBEE"/>
      </patternFill>
    </fill>
    <fill>
      <patternFill patternType="solid">
        <fgColor rgb="FFF5F5F5"/>
      </patternFill>
    </fill>
    <fill>
      <patternFill patternType="solid">
        <fgColor rgb="FF0D47A1"/>
      </patternFill>
    </fill>
  </fills>
  <borders count="5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5" borderId="1" xfId="0" applyFont="1" applyFill="1" applyBorder="1" applyAlignment="1">
      <alignment horizontal="left" vertical="center" indent="1"/>
    </xf>
    <xf numFmtId="0" fontId="5" fillId="7" borderId="1" xfId="0" applyFont="1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left" vertical="center" indent="1"/>
    </xf>
    <xf numFmtId="0" fontId="9" fillId="9" borderId="1" xfId="0" applyFont="1" applyFill="1" applyBorder="1" applyAlignment="1">
      <alignment horizontal="left" vertical="center" indent="1"/>
    </xf>
    <xf numFmtId="0" fontId="3" fillId="10" borderId="1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indent="1"/>
    </xf>
    <xf numFmtId="0" fontId="14" fillId="6" borderId="1" xfId="0" applyFont="1" applyFill="1" applyBorder="1" applyAlignment="1">
      <alignment horizontal="center" vertical="center"/>
    </xf>
    <xf numFmtId="9" fontId="14" fillId="6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vertical="center" indent="1"/>
    </xf>
    <xf numFmtId="0" fontId="14" fillId="10" borderId="1" xfId="0" applyFont="1" applyFill="1" applyBorder="1" applyAlignment="1">
      <alignment horizontal="center" vertical="center"/>
    </xf>
    <xf numFmtId="9" fontId="14" fillId="10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 indent="1"/>
    </xf>
    <xf numFmtId="0" fontId="14" fillId="6" borderId="1" xfId="0" applyFont="1" applyFill="1" applyBorder="1" applyAlignment="1">
      <alignment horizontal="left" vertical="center" wrapText="1" indent="1"/>
    </xf>
    <xf numFmtId="0" fontId="16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vertical="center" wrapText="1" indent="1"/>
    </xf>
    <xf numFmtId="0" fontId="14" fillId="10" borderId="1" xfId="0" applyFont="1" applyFill="1" applyBorder="1" applyAlignment="1">
      <alignment horizontal="left" vertical="center" wrapText="1" indent="1"/>
    </xf>
    <xf numFmtId="0" fontId="17" fillId="1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6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4" fillId="6" borderId="1" xfId="0" applyFont="1" applyFill="1" applyBorder="1" applyAlignment="1">
      <alignment horizontal="left" vertical="center" indent="1"/>
    </xf>
    <xf numFmtId="0" fontId="11" fillId="5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 indent="1"/>
    </xf>
    <xf numFmtId="0" fontId="16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36"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</sheetPr>
  <dimension ref="B1:E33"/>
  <sheetViews>
    <sheetView showGridLines="0" tabSelected="1" topLeftCell="A18" workbookViewId="0"/>
  </sheetViews>
  <sheetFormatPr defaultRowHeight="14.4" x14ac:dyDescent="0.3"/>
  <cols>
    <col min="1" max="1" width="1.109375" customWidth="1"/>
    <col min="2" max="2" width="37.33203125" bestFit="1" customWidth="1"/>
    <col min="3" max="5" width="18" customWidth="1"/>
    <col min="6" max="6" width="1.109375" customWidth="1"/>
  </cols>
  <sheetData>
    <row r="1" spans="2:5" ht="7.95" customHeight="1" x14ac:dyDescent="0.3"/>
    <row r="2" spans="2:5" ht="49.95" customHeight="1" x14ac:dyDescent="0.3">
      <c r="B2" s="37" t="s">
        <v>0</v>
      </c>
      <c r="C2" s="29"/>
      <c r="D2" s="29"/>
      <c r="E2" s="29"/>
    </row>
    <row r="3" spans="2:5" ht="4.05" customHeight="1" x14ac:dyDescent="0.3">
      <c r="B3" s="34"/>
      <c r="C3" s="29"/>
      <c r="D3" s="29"/>
      <c r="E3" s="29"/>
    </row>
    <row r="4" spans="2:5" ht="7.95" customHeight="1" x14ac:dyDescent="0.3"/>
    <row r="5" spans="2:5" ht="22.05" customHeight="1" x14ac:dyDescent="0.3">
      <c r="B5" s="35" t="s">
        <v>1</v>
      </c>
      <c r="C5" s="29"/>
      <c r="D5" s="29"/>
      <c r="E5" s="29"/>
    </row>
    <row r="6" spans="2:5" ht="4.05" customHeight="1" x14ac:dyDescent="0.3"/>
    <row r="7" spans="2:5" ht="22.05" customHeight="1" x14ac:dyDescent="0.3">
      <c r="B7" s="1" t="s">
        <v>2</v>
      </c>
      <c r="C7" s="30" t="s">
        <v>3</v>
      </c>
      <c r="D7" s="25"/>
      <c r="E7" s="26"/>
    </row>
    <row r="8" spans="2:5" ht="22.05" customHeight="1" x14ac:dyDescent="0.3">
      <c r="B8" s="1" t="s">
        <v>4</v>
      </c>
      <c r="C8" s="30" t="s">
        <v>5</v>
      </c>
      <c r="D8" s="25"/>
      <c r="E8" s="26"/>
    </row>
    <row r="9" spans="2:5" ht="22.05" customHeight="1" x14ac:dyDescent="0.3">
      <c r="B9" s="1" t="s">
        <v>6</v>
      </c>
      <c r="C9" s="30" t="s">
        <v>3</v>
      </c>
      <c r="D9" s="25"/>
      <c r="E9" s="26"/>
    </row>
    <row r="10" spans="2:5" ht="22.05" customHeight="1" x14ac:dyDescent="0.3">
      <c r="B10" s="1" t="s">
        <v>7</v>
      </c>
      <c r="C10" s="30" t="s">
        <v>3</v>
      </c>
      <c r="D10" s="25"/>
      <c r="E10" s="26"/>
    </row>
    <row r="11" spans="2:5" ht="4.05" customHeight="1" x14ac:dyDescent="0.3"/>
    <row r="12" spans="2:5" ht="22.05" customHeight="1" x14ac:dyDescent="0.3">
      <c r="B12" s="28" t="s">
        <v>8</v>
      </c>
      <c r="C12" s="29"/>
      <c r="D12" s="29"/>
      <c r="E12" s="29"/>
    </row>
    <row r="13" spans="2:5" ht="4.05" customHeight="1" x14ac:dyDescent="0.3"/>
    <row r="14" spans="2:5" ht="22.05" customHeight="1" x14ac:dyDescent="0.3">
      <c r="B14" s="2" t="s">
        <v>9</v>
      </c>
      <c r="C14" s="27">
        <f>COUNTIF('D1'!E8:E200,"Yes")+COUNTIF('D2'!E8:E200,"Yes")+COUNTIF('D3'!E8:E200,"Yes")+COUNTIF('D4'!E8:E200,"Yes")+COUNTIF('D5'!E8:E200,"Yes")+COUNTIF('D6'!E8:E200,"Yes")+COUNTIF('D7'!E8:E200,"Yes")+COUNTIF('D8'!E8:E200,"Yes")+COUNTIF('D9'!E8:E200,"Yes")</f>
        <v>0</v>
      </c>
      <c r="D14" s="25"/>
      <c r="E14" s="26"/>
    </row>
    <row r="15" spans="2:5" ht="22.05" customHeight="1" x14ac:dyDescent="0.3">
      <c r="B15" s="3" t="s">
        <v>10</v>
      </c>
      <c r="C15" s="38">
        <f>COUNTIF('D1'!E8:E200,"Partial")+COUNTIF('D2'!E8:E200,"Partial")+COUNTIF('D3'!E8:E200,"Partial")+COUNTIF('D4'!E8:E200,"Partial")+COUNTIF('D5'!E8:E200,"Partial")+COUNTIF('D6'!E8:E200,"Partial")+COUNTIF('D7'!E8:E200,"Partial")+COUNTIF('D8'!E8:E200,"Partial")+COUNTIF('D9'!E8:E200,"Partial")</f>
        <v>0</v>
      </c>
      <c r="D15" s="25"/>
      <c r="E15" s="26"/>
    </row>
    <row r="16" spans="2:5" ht="22.05" customHeight="1" x14ac:dyDescent="0.3">
      <c r="B16" s="4" t="s">
        <v>11</v>
      </c>
      <c r="C16" s="24">
        <f>COUNTIF('D1'!E8:E200,"No")+COUNTIF('D2'!E8:E200,"No")+COUNTIF('D3'!E8:E200,"No")+COUNTIF('D4'!E8:E200,"No")+COUNTIF('D5'!E8:E200,"No")+COUNTIF('D6'!E8:E200,"No")+COUNTIF('D7'!E8:E200,"No")+COUNTIF('D8'!E8:E200,"No")+COUNTIF('D9'!E8:E200,"No")</f>
        <v>0</v>
      </c>
      <c r="D16" s="25"/>
      <c r="E16" s="26"/>
    </row>
    <row r="17" spans="2:5" ht="22.05" customHeight="1" x14ac:dyDescent="0.3">
      <c r="B17" s="5" t="s">
        <v>12</v>
      </c>
      <c r="C17" s="33">
        <f>COUNTIF('D1'!E8:E200,"N/A")+COUNTIF('D2'!E8:E200,"N/A")+COUNTIF('D3'!E8:E200,"N/A")+COUNTIF('D4'!E8:E200,"N/A")+COUNTIF('D5'!E8:E200,"N/A")+COUNTIF('D6'!E8:E200,"N/A")+COUNTIF('D7'!E8:E200,"N/A")+COUNTIF('D8'!E8:E200,"N/A")+COUNTIF('D9'!E8:E200,"N/A")</f>
        <v>0</v>
      </c>
      <c r="D17" s="25"/>
      <c r="E17" s="26"/>
    </row>
    <row r="18" spans="2:5" ht="22.05" customHeight="1" x14ac:dyDescent="0.3">
      <c r="B18" s="1" t="s">
        <v>13</v>
      </c>
      <c r="C18" s="31">
        <f>COUNTA('D1'!C8:C200)-COUNTBLANK('D1'!C8:C200)+COUNTA('D2'!C8:C200)-COUNTBLANK('D2'!C8:C200)+COUNTA('D3'!C8:C200)-COUNTBLANK('D3'!C8:C200)+COUNTA('D4'!C8:C200)-COUNTBLANK('D4'!C8:C200)+COUNTA('D5'!C8:C200)-COUNTBLANK('D5'!C8:C200)+COUNTA('D6'!C8:C200)-COUNTBLANK('D6'!C8:C200)+COUNTA('D7'!C8:C200)-COUNTBLANK('D7'!C8:C200)+COUNTA('D8'!C8:C200)-COUNTBLANK('D8'!C8:C200)+COUNTA('D9'!C8:C200)-COUNTBLANK('D9'!C8:C200)</f>
        <v>-1557</v>
      </c>
      <c r="D18" s="25"/>
      <c r="E18" s="26"/>
    </row>
    <row r="19" spans="2:5" ht="4.05" customHeight="1" x14ac:dyDescent="0.3"/>
    <row r="20" spans="2:5" ht="22.05" customHeight="1" x14ac:dyDescent="0.3">
      <c r="B20" s="36" t="s">
        <v>14</v>
      </c>
      <c r="C20" s="29"/>
      <c r="D20" s="29"/>
      <c r="E20" s="29"/>
    </row>
    <row r="21" spans="2:5" ht="4.05" customHeight="1" x14ac:dyDescent="0.3"/>
    <row r="22" spans="2:5" ht="22.05" customHeight="1" x14ac:dyDescent="0.3">
      <c r="B22" s="6" t="s">
        <v>15</v>
      </c>
      <c r="C22" s="6" t="s">
        <v>16</v>
      </c>
      <c r="D22" s="6" t="s">
        <v>17</v>
      </c>
      <c r="E22" s="6" t="s">
        <v>18</v>
      </c>
    </row>
    <row r="23" spans="2:5" ht="22.05" customHeight="1" x14ac:dyDescent="0.3">
      <c r="B23" s="7" t="s">
        <v>19</v>
      </c>
      <c r="C23" s="8">
        <f>COUNTIF('D1'!E8:E18,"Yes")</f>
        <v>0</v>
      </c>
      <c r="D23" s="8">
        <f>COUNTIF('D1'!E8:E18,"No")</f>
        <v>0</v>
      </c>
      <c r="E23" s="9">
        <f>IFERROR(COUNTIF('D1'!E8:E18,"Yes")/11,0)</f>
        <v>0</v>
      </c>
    </row>
    <row r="24" spans="2:5" ht="22.05" customHeight="1" x14ac:dyDescent="0.3">
      <c r="B24" s="10" t="s">
        <v>20</v>
      </c>
      <c r="C24" s="11">
        <f>COUNTIF('D2'!E8:E19,"Yes")</f>
        <v>0</v>
      </c>
      <c r="D24" s="11">
        <f>COUNTIF('D2'!E8:E19,"No")</f>
        <v>0</v>
      </c>
      <c r="E24" s="12">
        <f>IFERROR(COUNTIF('D2'!E8:E19,"Yes")/12,0)</f>
        <v>0</v>
      </c>
    </row>
    <row r="25" spans="2:5" ht="22.05" customHeight="1" x14ac:dyDescent="0.3">
      <c r="B25" s="7" t="s">
        <v>21</v>
      </c>
      <c r="C25" s="8">
        <f>COUNTIF('D3'!E8:E20,"Yes")</f>
        <v>0</v>
      </c>
      <c r="D25" s="8">
        <f>COUNTIF('D3'!E8:E20,"No")</f>
        <v>0</v>
      </c>
      <c r="E25" s="9">
        <f>IFERROR(COUNTIF('D3'!E8:E20,"Yes")/13,0)</f>
        <v>0</v>
      </c>
    </row>
    <row r="26" spans="2:5" ht="22.05" customHeight="1" x14ac:dyDescent="0.3">
      <c r="B26" s="10" t="s">
        <v>22</v>
      </c>
      <c r="C26" s="11">
        <f>COUNTIF('D4'!E8:E15,"Yes")</f>
        <v>0</v>
      </c>
      <c r="D26" s="11">
        <f>COUNTIF('D4'!E8:E15,"No")</f>
        <v>0</v>
      </c>
      <c r="E26" s="12">
        <f>IFERROR(COUNTIF('D4'!E8:E15,"Yes")/8,0)</f>
        <v>0</v>
      </c>
    </row>
    <row r="27" spans="2:5" ht="22.05" customHeight="1" x14ac:dyDescent="0.3">
      <c r="B27" s="7" t="s">
        <v>23</v>
      </c>
      <c r="C27" s="8">
        <f>COUNTIF('D5'!E8:E15,"Yes")</f>
        <v>0</v>
      </c>
      <c r="D27" s="8">
        <f>COUNTIF('D5'!E8:E15,"No")</f>
        <v>0</v>
      </c>
      <c r="E27" s="9">
        <f>IFERROR(COUNTIF('D5'!E8:E15,"Yes")/8,0)</f>
        <v>0</v>
      </c>
    </row>
    <row r="28" spans="2:5" ht="22.05" customHeight="1" x14ac:dyDescent="0.3">
      <c r="B28" s="10" t="s">
        <v>24</v>
      </c>
      <c r="C28" s="11">
        <f>COUNTIF('D6'!E8:E16,"Yes")</f>
        <v>0</v>
      </c>
      <c r="D28" s="11">
        <f>COUNTIF('D6'!E8:E16,"No")</f>
        <v>0</v>
      </c>
      <c r="E28" s="12">
        <f>IFERROR(COUNTIF('D6'!E8:E16,"Yes")/9,0)</f>
        <v>0</v>
      </c>
    </row>
    <row r="29" spans="2:5" ht="22.05" customHeight="1" x14ac:dyDescent="0.3">
      <c r="B29" s="7" t="s">
        <v>25</v>
      </c>
      <c r="C29" s="8">
        <f>COUNTIF('D7'!E8:E17,"Yes")</f>
        <v>0</v>
      </c>
      <c r="D29" s="8">
        <f>COUNTIF('D7'!E8:E17,"No")</f>
        <v>0</v>
      </c>
      <c r="E29" s="9">
        <f>IFERROR(COUNTIF('D7'!E8:E17,"Yes")/10,0)</f>
        <v>0</v>
      </c>
    </row>
    <row r="30" spans="2:5" ht="22.05" customHeight="1" x14ac:dyDescent="0.3">
      <c r="B30" s="10" t="s">
        <v>26</v>
      </c>
      <c r="C30" s="11">
        <f>COUNTIF('D8'!E8:E19,"Yes")</f>
        <v>0</v>
      </c>
      <c r="D30" s="11">
        <f>COUNTIF('D8'!E8:E19,"No")</f>
        <v>0</v>
      </c>
      <c r="E30" s="12">
        <f>IFERROR(COUNTIF('D8'!E8:E19,"Yes")/12,0)</f>
        <v>0</v>
      </c>
    </row>
    <row r="31" spans="2:5" ht="22.05" customHeight="1" x14ac:dyDescent="0.3">
      <c r="B31" s="7" t="s">
        <v>27</v>
      </c>
      <c r="C31" s="8">
        <f>COUNTIF('D9'!E8:E14,"Yes")</f>
        <v>0</v>
      </c>
      <c r="D31" s="8">
        <f>COUNTIF('D9'!E8:E14,"No")</f>
        <v>0</v>
      </c>
      <c r="E31" s="9">
        <f>IFERROR(COUNTIF('D9'!E8:E14,"Yes")/7,0)</f>
        <v>0</v>
      </c>
    </row>
    <row r="32" spans="2:5" ht="4.05" customHeight="1" x14ac:dyDescent="0.3"/>
    <row r="33" spans="2:5" ht="22.05" customHeight="1" x14ac:dyDescent="0.3">
      <c r="B33" s="32" t="s">
        <v>28</v>
      </c>
      <c r="C33" s="29"/>
      <c r="D33" s="29"/>
      <c r="E33" s="29"/>
    </row>
  </sheetData>
  <mergeCells count="15">
    <mergeCell ref="B2:E2"/>
    <mergeCell ref="C7:E7"/>
    <mergeCell ref="C15:E15"/>
    <mergeCell ref="C10:E10"/>
    <mergeCell ref="C18:E18"/>
    <mergeCell ref="B33:E33"/>
    <mergeCell ref="C17:E17"/>
    <mergeCell ref="B3:E3"/>
    <mergeCell ref="B5:E5"/>
    <mergeCell ref="B20:E20"/>
    <mergeCell ref="C16:E16"/>
    <mergeCell ref="C14:E14"/>
    <mergeCell ref="B12:E12"/>
    <mergeCell ref="C8:E8"/>
    <mergeCell ref="C9:E9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7474F"/>
  </sheetPr>
  <dimension ref="B1:F14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212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COUNTIF(E8:E14,"Yes")&amp;" / 7 Confirmed  ("&amp;TEXT(COUNTIF(E8:E14,"Yes")/7,"0%")&amp;")"</f>
        <v>0 / 7 Confirmed  (0%)</v>
      </c>
      <c r="E5" s="26"/>
      <c r="F5" s="41" t="str">
        <f>IF(COUNTIF(E8:E14,"No")+COUNTIF(E8:E14,"")&gt;0,"⚠  "&amp;COUNTIF(E8:E14,"No")&amp;"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213</v>
      </c>
      <c r="E8" s="8"/>
      <c r="F8" s="16" t="s">
        <v>214</v>
      </c>
    </row>
    <row r="9" spans="2:6" ht="36" customHeight="1" x14ac:dyDescent="0.3">
      <c r="B9" s="11">
        <v>2</v>
      </c>
      <c r="C9" s="17" t="s">
        <v>36</v>
      </c>
      <c r="D9" s="18" t="s">
        <v>215</v>
      </c>
      <c r="E9" s="8"/>
      <c r="F9" s="19" t="s">
        <v>216</v>
      </c>
    </row>
    <row r="10" spans="2:6" ht="36" customHeight="1" x14ac:dyDescent="0.3">
      <c r="B10" s="8">
        <v>3</v>
      </c>
      <c r="C10" s="14" t="s">
        <v>36</v>
      </c>
      <c r="D10" s="15" t="s">
        <v>217</v>
      </c>
      <c r="E10" s="8"/>
      <c r="F10" s="16" t="s">
        <v>218</v>
      </c>
    </row>
    <row r="11" spans="2:6" ht="36" customHeight="1" x14ac:dyDescent="0.3">
      <c r="B11" s="11">
        <v>4</v>
      </c>
      <c r="C11" s="17" t="s">
        <v>36</v>
      </c>
      <c r="D11" s="18" t="s">
        <v>219</v>
      </c>
      <c r="E11" s="8"/>
      <c r="F11" s="19" t="s">
        <v>220</v>
      </c>
    </row>
    <row r="12" spans="2:6" ht="36" customHeight="1" x14ac:dyDescent="0.3">
      <c r="B12" s="8">
        <v>5</v>
      </c>
      <c r="C12" s="14" t="s">
        <v>36</v>
      </c>
      <c r="D12" s="15" t="s">
        <v>221</v>
      </c>
      <c r="E12" s="8"/>
      <c r="F12" s="16" t="s">
        <v>222</v>
      </c>
    </row>
    <row r="13" spans="2:6" ht="36" customHeight="1" x14ac:dyDescent="0.3">
      <c r="B13" s="11">
        <v>6</v>
      </c>
      <c r="C13" s="17" t="s">
        <v>36</v>
      </c>
      <c r="D13" s="18" t="s">
        <v>223</v>
      </c>
      <c r="E13" s="8"/>
      <c r="F13" s="19" t="s">
        <v>224</v>
      </c>
    </row>
    <row r="14" spans="2:6" ht="36" customHeight="1" x14ac:dyDescent="0.3">
      <c r="B14" s="8">
        <v>7</v>
      </c>
      <c r="C14" s="14" t="s">
        <v>36</v>
      </c>
      <c r="D14" s="15" t="s">
        <v>225</v>
      </c>
      <c r="E14" s="8"/>
      <c r="F14" s="16" t="s">
        <v>226</v>
      </c>
    </row>
  </sheetData>
  <mergeCells count="5">
    <mergeCell ref="B2:F2"/>
    <mergeCell ref="B5:C5"/>
    <mergeCell ref="D5:E5"/>
    <mergeCell ref="B3:F3"/>
    <mergeCell ref="F5"/>
  </mergeCells>
  <conditionalFormatting sqref="D8:D14">
    <cfRule type="expression" dxfId="3" priority="4">
      <formula>AND($C8="★★★",$E8="No")</formula>
    </cfRule>
  </conditionalFormatting>
  <conditionalFormatting sqref="E8:E14">
    <cfRule type="expression" dxfId="2" priority="1">
      <formula>$E8="Yes"</formula>
    </cfRule>
    <cfRule type="expression" dxfId="1" priority="2">
      <formula>$E8="No"</formula>
    </cfRule>
    <cfRule type="expression" dxfId="0" priority="3">
      <formula>$E8="Partial"</formula>
    </cfRule>
  </conditionalFormatting>
  <dataValidations count="1">
    <dataValidation type="list" sqref="E8:E14" xr:uid="{00000000-0002-0000-0900-000000000000}">
      <formula1>"Yes,Partial,No,N/A"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66"/>
  </sheetPr>
  <dimension ref="B1:F18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29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COUNTIF(E8:E18,"Yes")&amp;" / 11 Confirmed  ("&amp;TEXT(COUNTIF(E8:E18,"Yes")/11,"0%")&amp;")"</f>
        <v>0 / 11 Confirmed  (0%)</v>
      </c>
      <c r="E5" s="26"/>
      <c r="F5" s="41" t="str">
        <f>IF(COUNTIF(E8:E18,"No")+COUNTIF(E8:E18,"")&gt;0,"⚠  "&amp;COUNTIF(E8:E18,"No")&amp;"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37</v>
      </c>
      <c r="E8" s="8"/>
      <c r="F8" s="16" t="s">
        <v>38</v>
      </c>
    </row>
    <row r="9" spans="2:6" ht="36" customHeight="1" x14ac:dyDescent="0.3">
      <c r="B9" s="11">
        <v>2</v>
      </c>
      <c r="C9" s="17" t="s">
        <v>36</v>
      </c>
      <c r="D9" s="18" t="s">
        <v>39</v>
      </c>
      <c r="E9" s="8"/>
      <c r="F9" s="19" t="s">
        <v>40</v>
      </c>
    </row>
    <row r="10" spans="2:6" ht="36" customHeight="1" x14ac:dyDescent="0.3">
      <c r="B10" s="8">
        <v>3</v>
      </c>
      <c r="C10" s="14" t="s">
        <v>36</v>
      </c>
      <c r="D10" s="15" t="s">
        <v>41</v>
      </c>
      <c r="E10" s="8"/>
      <c r="F10" s="16" t="s">
        <v>42</v>
      </c>
    </row>
    <row r="11" spans="2:6" ht="36" customHeight="1" x14ac:dyDescent="0.3">
      <c r="B11" s="11">
        <v>4</v>
      </c>
      <c r="C11" s="17" t="s">
        <v>36</v>
      </c>
      <c r="D11" s="18" t="s">
        <v>43</v>
      </c>
      <c r="E11" s="8"/>
      <c r="F11" s="19" t="s">
        <v>44</v>
      </c>
    </row>
    <row r="12" spans="2:6" ht="36" customHeight="1" x14ac:dyDescent="0.3">
      <c r="B12" s="8">
        <v>5</v>
      </c>
      <c r="C12" s="14" t="s">
        <v>36</v>
      </c>
      <c r="D12" s="15" t="s">
        <v>45</v>
      </c>
      <c r="E12" s="8"/>
      <c r="F12" s="16" t="s">
        <v>46</v>
      </c>
    </row>
    <row r="13" spans="2:6" ht="36" customHeight="1" x14ac:dyDescent="0.3">
      <c r="B13" s="11">
        <v>6</v>
      </c>
      <c r="C13" s="20" t="s">
        <v>47</v>
      </c>
      <c r="D13" s="18" t="s">
        <v>48</v>
      </c>
      <c r="E13" s="8"/>
      <c r="F13" s="19" t="s">
        <v>49</v>
      </c>
    </row>
    <row r="14" spans="2:6" ht="36" customHeight="1" x14ac:dyDescent="0.3">
      <c r="B14" s="8">
        <v>7</v>
      </c>
      <c r="C14" s="21" t="s">
        <v>47</v>
      </c>
      <c r="D14" s="15" t="s">
        <v>50</v>
      </c>
      <c r="E14" s="8"/>
      <c r="F14" s="16" t="s">
        <v>51</v>
      </c>
    </row>
    <row r="15" spans="2:6" ht="36" customHeight="1" x14ac:dyDescent="0.3">
      <c r="B15" s="11">
        <v>8</v>
      </c>
      <c r="C15" s="20" t="s">
        <v>47</v>
      </c>
      <c r="D15" s="18" t="s">
        <v>52</v>
      </c>
      <c r="E15" s="8"/>
      <c r="F15" s="19" t="s">
        <v>53</v>
      </c>
    </row>
    <row r="16" spans="2:6" ht="36" customHeight="1" x14ac:dyDescent="0.3">
      <c r="B16" s="8">
        <v>9</v>
      </c>
      <c r="C16" s="21" t="s">
        <v>47</v>
      </c>
      <c r="D16" s="15" t="s">
        <v>54</v>
      </c>
      <c r="E16" s="8"/>
      <c r="F16" s="16" t="s">
        <v>55</v>
      </c>
    </row>
    <row r="17" spans="2:6" ht="36" customHeight="1" x14ac:dyDescent="0.3">
      <c r="B17" s="11">
        <v>10</v>
      </c>
      <c r="C17" s="22" t="s">
        <v>56</v>
      </c>
      <c r="D17" s="18" t="s">
        <v>57</v>
      </c>
      <c r="E17" s="8"/>
      <c r="F17" s="19" t="s">
        <v>58</v>
      </c>
    </row>
    <row r="18" spans="2:6" ht="36" customHeight="1" x14ac:dyDescent="0.3">
      <c r="B18" s="8">
        <v>11</v>
      </c>
      <c r="C18" s="23" t="s">
        <v>56</v>
      </c>
      <c r="D18" s="15" t="s">
        <v>59</v>
      </c>
      <c r="E18" s="8"/>
      <c r="F18" s="16" t="s">
        <v>60</v>
      </c>
    </row>
  </sheetData>
  <mergeCells count="5">
    <mergeCell ref="B2:F2"/>
    <mergeCell ref="B5:C5"/>
    <mergeCell ref="D5:E5"/>
    <mergeCell ref="B3:F3"/>
    <mergeCell ref="F5"/>
  </mergeCells>
  <conditionalFormatting sqref="D8:D18">
    <cfRule type="expression" dxfId="35" priority="4">
      <formula>AND($C8="★★★",$E8="No")</formula>
    </cfRule>
  </conditionalFormatting>
  <conditionalFormatting sqref="E8:E18">
    <cfRule type="expression" dxfId="34" priority="1">
      <formula>$E8="Yes"</formula>
    </cfRule>
    <cfRule type="expression" dxfId="33" priority="2">
      <formula>$E8="No"</formula>
    </cfRule>
    <cfRule type="expression" dxfId="32" priority="3">
      <formula>$E8="Partial"</formula>
    </cfRule>
  </conditionalFormatting>
  <dataValidations count="1">
    <dataValidation type="list" sqref="E8:E18" xr:uid="{00000000-0002-0000-0100-000000000000}">
      <formula1>"Yes,Partial,No,N/A"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565C0"/>
  </sheetPr>
  <dimension ref="B1:F19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61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COUNTIF(E8:E19,"Yes")&amp;" / 12 Confirmed  ("&amp;TEXT(COUNTIF(E8:E19,"Yes")/12,"0%")&amp;")"</f>
        <v>0 / 12 Confirmed  (0%)</v>
      </c>
      <c r="E5" s="26"/>
      <c r="F5" s="41" t="str">
        <f>IF(COUNTIF(E8:E19,"No")+COUNTIF(E8:E19,"")&gt;0,"⚠  "&amp;COUNTIF(E8:E19,"No")&amp;"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62</v>
      </c>
      <c r="E8" s="8"/>
      <c r="F8" s="16" t="s">
        <v>63</v>
      </c>
    </row>
    <row r="9" spans="2:6" ht="36" customHeight="1" x14ac:dyDescent="0.3">
      <c r="B9" s="11">
        <v>2</v>
      </c>
      <c r="C9" s="17" t="s">
        <v>36</v>
      </c>
      <c r="D9" s="18" t="s">
        <v>64</v>
      </c>
      <c r="E9" s="8"/>
      <c r="F9" s="19" t="s">
        <v>65</v>
      </c>
    </row>
    <row r="10" spans="2:6" ht="36" customHeight="1" x14ac:dyDescent="0.3">
      <c r="B10" s="8">
        <v>3</v>
      </c>
      <c r="C10" s="14" t="s">
        <v>36</v>
      </c>
      <c r="D10" s="15" t="s">
        <v>66</v>
      </c>
      <c r="E10" s="8"/>
      <c r="F10" s="16" t="s">
        <v>67</v>
      </c>
    </row>
    <row r="11" spans="2:6" ht="36" customHeight="1" x14ac:dyDescent="0.3">
      <c r="B11" s="11">
        <v>4</v>
      </c>
      <c r="C11" s="17" t="s">
        <v>36</v>
      </c>
      <c r="D11" s="18" t="s">
        <v>68</v>
      </c>
      <c r="E11" s="8"/>
      <c r="F11" s="19" t="s">
        <v>69</v>
      </c>
    </row>
    <row r="12" spans="2:6" ht="36" customHeight="1" x14ac:dyDescent="0.3">
      <c r="B12" s="8">
        <v>5</v>
      </c>
      <c r="C12" s="14" t="s">
        <v>36</v>
      </c>
      <c r="D12" s="15" t="s">
        <v>70</v>
      </c>
      <c r="E12" s="8"/>
      <c r="F12" s="16" t="s">
        <v>71</v>
      </c>
    </row>
    <row r="13" spans="2:6" ht="36" customHeight="1" x14ac:dyDescent="0.3">
      <c r="B13" s="11">
        <v>6</v>
      </c>
      <c r="C13" s="17" t="s">
        <v>36</v>
      </c>
      <c r="D13" s="18" t="s">
        <v>72</v>
      </c>
      <c r="E13" s="8"/>
      <c r="F13" s="19" t="s">
        <v>73</v>
      </c>
    </row>
    <row r="14" spans="2:6" ht="36" customHeight="1" x14ac:dyDescent="0.3">
      <c r="B14" s="8">
        <v>7</v>
      </c>
      <c r="C14" s="14" t="s">
        <v>36</v>
      </c>
      <c r="D14" s="15" t="s">
        <v>74</v>
      </c>
      <c r="E14" s="8"/>
      <c r="F14" s="16" t="s">
        <v>75</v>
      </c>
    </row>
    <row r="15" spans="2:6" ht="36" customHeight="1" x14ac:dyDescent="0.3">
      <c r="B15" s="11">
        <v>8</v>
      </c>
      <c r="C15" s="20" t="s">
        <v>47</v>
      </c>
      <c r="D15" s="18" t="s">
        <v>76</v>
      </c>
      <c r="E15" s="8"/>
      <c r="F15" s="19" t="s">
        <v>77</v>
      </c>
    </row>
    <row r="16" spans="2:6" ht="36" customHeight="1" x14ac:dyDescent="0.3">
      <c r="B16" s="8">
        <v>9</v>
      </c>
      <c r="C16" s="21" t="s">
        <v>47</v>
      </c>
      <c r="D16" s="15" t="s">
        <v>78</v>
      </c>
      <c r="E16" s="8"/>
      <c r="F16" s="16" t="s">
        <v>79</v>
      </c>
    </row>
    <row r="17" spans="2:6" ht="36" customHeight="1" x14ac:dyDescent="0.3">
      <c r="B17" s="11">
        <v>10</v>
      </c>
      <c r="C17" s="20" t="s">
        <v>47</v>
      </c>
      <c r="D17" s="18" t="s">
        <v>80</v>
      </c>
      <c r="E17" s="8"/>
      <c r="F17" s="19" t="s">
        <v>81</v>
      </c>
    </row>
    <row r="18" spans="2:6" ht="36" customHeight="1" x14ac:dyDescent="0.3">
      <c r="B18" s="8">
        <v>11</v>
      </c>
      <c r="C18" s="21" t="s">
        <v>47</v>
      </c>
      <c r="D18" s="15" t="s">
        <v>82</v>
      </c>
      <c r="E18" s="8"/>
      <c r="F18" s="16" t="s">
        <v>83</v>
      </c>
    </row>
    <row r="19" spans="2:6" ht="36" customHeight="1" x14ac:dyDescent="0.3">
      <c r="B19" s="11">
        <v>12</v>
      </c>
      <c r="C19" s="22" t="s">
        <v>56</v>
      </c>
      <c r="D19" s="18" t="s">
        <v>84</v>
      </c>
      <c r="E19" s="8"/>
      <c r="F19" s="19" t="s">
        <v>85</v>
      </c>
    </row>
  </sheetData>
  <mergeCells count="5">
    <mergeCell ref="B2:F2"/>
    <mergeCell ref="B5:C5"/>
    <mergeCell ref="D5:E5"/>
    <mergeCell ref="B3:F3"/>
    <mergeCell ref="F5"/>
  </mergeCells>
  <conditionalFormatting sqref="D8:D19">
    <cfRule type="expression" dxfId="31" priority="4">
      <formula>AND($C8="★★★",$E8="No")</formula>
    </cfRule>
  </conditionalFormatting>
  <conditionalFormatting sqref="E8:E19">
    <cfRule type="expression" dxfId="30" priority="1">
      <formula>$E8="Yes"</formula>
    </cfRule>
    <cfRule type="expression" dxfId="29" priority="2">
      <formula>$E8="No"</formula>
    </cfRule>
    <cfRule type="expression" dxfId="28" priority="3">
      <formula>$E8="Partial"</formula>
    </cfRule>
  </conditionalFormatting>
  <dataValidations count="1">
    <dataValidation type="list" sqref="E8:E19" xr:uid="{00000000-0002-0000-0200-000000000000}">
      <formula1>"Yes,Partial,No,N/A"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D47A1"/>
  </sheetPr>
  <dimension ref="B1:F20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86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COUNTIF(E8:E20,"Yes")&amp;" / 13 Confirmed  ("&amp;TEXT(COUNTIF(E8:E20,"Yes")/13,"0%")&amp;")"</f>
        <v>0 / 13 Confirmed  (0%)</v>
      </c>
      <c r="E5" s="26"/>
      <c r="F5" s="41" t="str">
        <f>IF(COUNTIF(E8:E20,"No")+COUNTIF(E8:E20,"")&gt;0,"⚠  "&amp;COUNTIF(E8:E20,"No")&amp;"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87</v>
      </c>
      <c r="E8" s="8"/>
      <c r="F8" s="16" t="s">
        <v>88</v>
      </c>
    </row>
    <row r="9" spans="2:6" ht="36" customHeight="1" x14ac:dyDescent="0.3">
      <c r="B9" s="11">
        <v>2</v>
      </c>
      <c r="C9" s="17" t="s">
        <v>36</v>
      </c>
      <c r="D9" s="18" t="s">
        <v>89</v>
      </c>
      <c r="E9" s="8"/>
      <c r="F9" s="19" t="s">
        <v>90</v>
      </c>
    </row>
    <row r="10" spans="2:6" ht="36" customHeight="1" x14ac:dyDescent="0.3">
      <c r="B10" s="8">
        <v>3</v>
      </c>
      <c r="C10" s="14" t="s">
        <v>36</v>
      </c>
      <c r="D10" s="15" t="s">
        <v>91</v>
      </c>
      <c r="E10" s="8"/>
      <c r="F10" s="16" t="s">
        <v>92</v>
      </c>
    </row>
    <row r="11" spans="2:6" ht="36" customHeight="1" x14ac:dyDescent="0.3">
      <c r="B11" s="11">
        <v>4</v>
      </c>
      <c r="C11" s="17" t="s">
        <v>36</v>
      </c>
      <c r="D11" s="18" t="s">
        <v>93</v>
      </c>
      <c r="E11" s="8"/>
      <c r="F11" s="19" t="s">
        <v>94</v>
      </c>
    </row>
    <row r="12" spans="2:6" ht="36" customHeight="1" x14ac:dyDescent="0.3">
      <c r="B12" s="8">
        <v>5</v>
      </c>
      <c r="C12" s="14" t="s">
        <v>36</v>
      </c>
      <c r="D12" s="15" t="s">
        <v>95</v>
      </c>
      <c r="E12" s="8"/>
      <c r="F12" s="16" t="s">
        <v>96</v>
      </c>
    </row>
    <row r="13" spans="2:6" ht="36" customHeight="1" x14ac:dyDescent="0.3">
      <c r="B13" s="11">
        <v>6</v>
      </c>
      <c r="C13" s="17" t="s">
        <v>36</v>
      </c>
      <c r="D13" s="18" t="s">
        <v>97</v>
      </c>
      <c r="E13" s="8"/>
      <c r="F13" s="19" t="s">
        <v>98</v>
      </c>
    </row>
    <row r="14" spans="2:6" ht="36" customHeight="1" x14ac:dyDescent="0.3">
      <c r="B14" s="8">
        <v>7</v>
      </c>
      <c r="C14" s="14" t="s">
        <v>36</v>
      </c>
      <c r="D14" s="15" t="s">
        <v>99</v>
      </c>
      <c r="E14" s="8"/>
      <c r="F14" s="16" t="s">
        <v>100</v>
      </c>
    </row>
    <row r="15" spans="2:6" ht="36" customHeight="1" x14ac:dyDescent="0.3">
      <c r="B15" s="11">
        <v>8</v>
      </c>
      <c r="C15" s="17" t="s">
        <v>36</v>
      </c>
      <c r="D15" s="18" t="s">
        <v>101</v>
      </c>
      <c r="E15" s="8"/>
      <c r="F15" s="19" t="s">
        <v>102</v>
      </c>
    </row>
    <row r="16" spans="2:6" ht="36" customHeight="1" x14ac:dyDescent="0.3">
      <c r="B16" s="8">
        <v>9</v>
      </c>
      <c r="C16" s="14" t="s">
        <v>36</v>
      </c>
      <c r="D16" s="15" t="s">
        <v>103</v>
      </c>
      <c r="E16" s="8"/>
      <c r="F16" s="16" t="s">
        <v>104</v>
      </c>
    </row>
    <row r="17" spans="2:6" ht="36" customHeight="1" x14ac:dyDescent="0.3">
      <c r="B17" s="11">
        <v>10</v>
      </c>
      <c r="C17" s="20" t="s">
        <v>47</v>
      </c>
      <c r="D17" s="18" t="s">
        <v>105</v>
      </c>
      <c r="E17" s="8"/>
      <c r="F17" s="19" t="s">
        <v>106</v>
      </c>
    </row>
    <row r="18" spans="2:6" ht="36" customHeight="1" x14ac:dyDescent="0.3">
      <c r="B18" s="8">
        <v>11</v>
      </c>
      <c r="C18" s="21" t="s">
        <v>47</v>
      </c>
      <c r="D18" s="15" t="s">
        <v>107</v>
      </c>
      <c r="E18" s="8"/>
      <c r="F18" s="16" t="s">
        <v>108</v>
      </c>
    </row>
    <row r="19" spans="2:6" ht="36" customHeight="1" x14ac:dyDescent="0.3">
      <c r="B19" s="11">
        <v>12</v>
      </c>
      <c r="C19" s="20" t="s">
        <v>47</v>
      </c>
      <c r="D19" s="18" t="s">
        <v>109</v>
      </c>
      <c r="E19" s="8"/>
      <c r="F19" s="19" t="s">
        <v>110</v>
      </c>
    </row>
    <row r="20" spans="2:6" ht="36" customHeight="1" x14ac:dyDescent="0.3">
      <c r="B20" s="8">
        <v>13</v>
      </c>
      <c r="C20" s="23" t="s">
        <v>56</v>
      </c>
      <c r="D20" s="15" t="s">
        <v>111</v>
      </c>
      <c r="E20" s="8"/>
      <c r="F20" s="16" t="s">
        <v>112</v>
      </c>
    </row>
  </sheetData>
  <mergeCells count="5">
    <mergeCell ref="B2:F2"/>
    <mergeCell ref="B5:C5"/>
    <mergeCell ref="D5:E5"/>
    <mergeCell ref="B3:F3"/>
    <mergeCell ref="F5"/>
  </mergeCells>
  <conditionalFormatting sqref="D8:D20">
    <cfRule type="expression" dxfId="27" priority="4">
      <formula>AND($C8="★★★",$E8="No")</formula>
    </cfRule>
  </conditionalFormatting>
  <conditionalFormatting sqref="E8:E20">
    <cfRule type="expression" dxfId="26" priority="1">
      <formula>$E8="Yes"</formula>
    </cfRule>
    <cfRule type="expression" dxfId="25" priority="2">
      <formula>$E8="No"</formula>
    </cfRule>
    <cfRule type="expression" dxfId="24" priority="3">
      <formula>$E8="Partial"</formula>
    </cfRule>
  </conditionalFormatting>
  <dataValidations count="1">
    <dataValidation type="list" sqref="E8:E20" xr:uid="{00000000-0002-0000-0300-000000000000}">
      <formula1>"Yes,Partial,No,N/A"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A148C"/>
  </sheetPr>
  <dimension ref="B1:F15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113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COUNTIF(E8:E15,"Yes")&amp;" / 8 Confirmed  ("&amp;TEXT(COUNTIF(E8:E15,"Yes")/8,"0%")&amp;")"</f>
        <v>0 / 8 Confirmed  (0%)</v>
      </c>
      <c r="E5" s="26"/>
      <c r="F5" s="41" t="str">
        <f>IF(COUNTIF(E8:E15,"No")+COUNTIF(E8:E15,"")&gt;0,"⚠  "&amp;COUNTIF(E8:E15,"No")&amp;"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114</v>
      </c>
      <c r="E8" s="8"/>
      <c r="F8" s="16" t="s">
        <v>115</v>
      </c>
    </row>
    <row r="9" spans="2:6" ht="36" customHeight="1" x14ac:dyDescent="0.3">
      <c r="B9" s="11">
        <v>2</v>
      </c>
      <c r="C9" s="17" t="s">
        <v>36</v>
      </c>
      <c r="D9" s="18" t="s">
        <v>116</v>
      </c>
      <c r="E9" s="8"/>
      <c r="F9" s="19" t="s">
        <v>117</v>
      </c>
    </row>
    <row r="10" spans="2:6" ht="36" customHeight="1" x14ac:dyDescent="0.3">
      <c r="B10" s="8">
        <v>3</v>
      </c>
      <c r="C10" s="14" t="s">
        <v>36</v>
      </c>
      <c r="D10" s="15" t="s">
        <v>118</v>
      </c>
      <c r="E10" s="8"/>
      <c r="F10" s="16" t="s">
        <v>119</v>
      </c>
    </row>
    <row r="11" spans="2:6" ht="36" customHeight="1" x14ac:dyDescent="0.3">
      <c r="B11" s="11">
        <v>4</v>
      </c>
      <c r="C11" s="17" t="s">
        <v>36</v>
      </c>
      <c r="D11" s="18" t="s">
        <v>120</v>
      </c>
      <c r="E11" s="8"/>
      <c r="F11" s="19" t="s">
        <v>121</v>
      </c>
    </row>
    <row r="12" spans="2:6" ht="36" customHeight="1" x14ac:dyDescent="0.3">
      <c r="B12" s="8">
        <v>5</v>
      </c>
      <c r="C12" s="14" t="s">
        <v>36</v>
      </c>
      <c r="D12" s="15" t="s">
        <v>122</v>
      </c>
      <c r="E12" s="8"/>
      <c r="F12" s="16" t="s">
        <v>123</v>
      </c>
    </row>
    <row r="13" spans="2:6" ht="36" customHeight="1" x14ac:dyDescent="0.3">
      <c r="B13" s="11">
        <v>6</v>
      </c>
      <c r="C13" s="20" t="s">
        <v>47</v>
      </c>
      <c r="D13" s="18" t="s">
        <v>124</v>
      </c>
      <c r="E13" s="8"/>
      <c r="F13" s="19" t="s">
        <v>125</v>
      </c>
    </row>
    <row r="14" spans="2:6" ht="36" customHeight="1" x14ac:dyDescent="0.3">
      <c r="B14" s="8">
        <v>7</v>
      </c>
      <c r="C14" s="21" t="s">
        <v>47</v>
      </c>
      <c r="D14" s="15" t="s">
        <v>126</v>
      </c>
      <c r="E14" s="8"/>
      <c r="F14" s="16" t="s">
        <v>127</v>
      </c>
    </row>
    <row r="15" spans="2:6" ht="36" customHeight="1" x14ac:dyDescent="0.3">
      <c r="B15" s="11">
        <v>8</v>
      </c>
      <c r="C15" s="22" t="s">
        <v>56</v>
      </c>
      <c r="D15" s="18" t="s">
        <v>128</v>
      </c>
      <c r="E15" s="8"/>
      <c r="F15" s="19" t="s">
        <v>129</v>
      </c>
    </row>
  </sheetData>
  <mergeCells count="5">
    <mergeCell ref="B2:F2"/>
    <mergeCell ref="B5:C5"/>
    <mergeCell ref="D5:E5"/>
    <mergeCell ref="B3:F3"/>
    <mergeCell ref="F5"/>
  </mergeCells>
  <conditionalFormatting sqref="D8:D15">
    <cfRule type="expression" dxfId="23" priority="4">
      <formula>AND($C8="★★★",$E8="No")</formula>
    </cfRule>
  </conditionalFormatting>
  <conditionalFormatting sqref="E8:E15">
    <cfRule type="expression" dxfId="22" priority="1">
      <formula>$E8="Yes"</formula>
    </cfRule>
    <cfRule type="expression" dxfId="21" priority="2">
      <formula>$E8="No"</formula>
    </cfRule>
    <cfRule type="expression" dxfId="20" priority="3">
      <formula>$E8="Partial"</formula>
    </cfRule>
  </conditionalFormatting>
  <dataValidations count="1">
    <dataValidation type="list" sqref="E8:E15" xr:uid="{00000000-0002-0000-0400-000000000000}">
      <formula1>"Yes,Partial,No,N/A"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B2F"/>
  </sheetPr>
  <dimension ref="B1:F15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130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COUNTIF(E8:E15,"Yes")&amp;" / 8 Confirmed  ("&amp;TEXT(COUNTIF(E8:E15,"Yes")/8,"0%")&amp;")"</f>
        <v>0 / 8 Confirmed  (0%)</v>
      </c>
      <c r="E5" s="26"/>
      <c r="F5" s="41" t="str">
        <f>IF(COUNTIF(E8:E15,"No")+COUNTIF(E8:E15,"")&gt;0,"⚠  "&amp;COUNTIF(E8:E15,"No")&amp;"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131</v>
      </c>
      <c r="E8" s="8"/>
      <c r="F8" s="16" t="s">
        <v>132</v>
      </c>
    </row>
    <row r="9" spans="2:6" ht="36" customHeight="1" x14ac:dyDescent="0.3">
      <c r="B9" s="11">
        <v>2</v>
      </c>
      <c r="C9" s="17" t="s">
        <v>36</v>
      </c>
      <c r="D9" s="18" t="s">
        <v>133</v>
      </c>
      <c r="E9" s="8"/>
      <c r="F9" s="19" t="s">
        <v>134</v>
      </c>
    </row>
    <row r="10" spans="2:6" ht="36" customHeight="1" x14ac:dyDescent="0.3">
      <c r="B10" s="8">
        <v>3</v>
      </c>
      <c r="C10" s="14" t="s">
        <v>36</v>
      </c>
      <c r="D10" s="15" t="s">
        <v>135</v>
      </c>
      <c r="E10" s="8"/>
      <c r="F10" s="16" t="s">
        <v>136</v>
      </c>
    </row>
    <row r="11" spans="2:6" ht="36" customHeight="1" x14ac:dyDescent="0.3">
      <c r="B11" s="11">
        <v>4</v>
      </c>
      <c r="C11" s="17" t="s">
        <v>36</v>
      </c>
      <c r="D11" s="18" t="s">
        <v>137</v>
      </c>
      <c r="E11" s="8"/>
      <c r="F11" s="19" t="s">
        <v>138</v>
      </c>
    </row>
    <row r="12" spans="2:6" ht="36" customHeight="1" x14ac:dyDescent="0.3">
      <c r="B12" s="8">
        <v>5</v>
      </c>
      <c r="C12" s="14" t="s">
        <v>36</v>
      </c>
      <c r="D12" s="15" t="s">
        <v>139</v>
      </c>
      <c r="E12" s="8"/>
      <c r="F12" s="16" t="s">
        <v>140</v>
      </c>
    </row>
    <row r="13" spans="2:6" ht="36" customHeight="1" x14ac:dyDescent="0.3">
      <c r="B13" s="11">
        <v>6</v>
      </c>
      <c r="C13" s="20" t="s">
        <v>47</v>
      </c>
      <c r="D13" s="18" t="s">
        <v>141</v>
      </c>
      <c r="E13" s="8"/>
      <c r="F13" s="19" t="s">
        <v>142</v>
      </c>
    </row>
    <row r="14" spans="2:6" ht="36" customHeight="1" x14ac:dyDescent="0.3">
      <c r="B14" s="8">
        <v>7</v>
      </c>
      <c r="C14" s="21" t="s">
        <v>47</v>
      </c>
      <c r="D14" s="15" t="s">
        <v>143</v>
      </c>
      <c r="E14" s="8"/>
      <c r="F14" s="16" t="s">
        <v>144</v>
      </c>
    </row>
    <row r="15" spans="2:6" ht="36" customHeight="1" x14ac:dyDescent="0.3">
      <c r="B15" s="11">
        <v>8</v>
      </c>
      <c r="C15" s="22" t="s">
        <v>56</v>
      </c>
      <c r="D15" s="18" t="s">
        <v>145</v>
      </c>
      <c r="E15" s="8"/>
      <c r="F15" s="19" t="s">
        <v>146</v>
      </c>
    </row>
  </sheetData>
  <mergeCells count="5">
    <mergeCell ref="B2:F2"/>
    <mergeCell ref="B5:C5"/>
    <mergeCell ref="D5:E5"/>
    <mergeCell ref="B3:F3"/>
    <mergeCell ref="F5"/>
  </mergeCells>
  <conditionalFormatting sqref="D8:D15">
    <cfRule type="expression" dxfId="19" priority="4">
      <formula>AND($C8="★★★",$E8="No")</formula>
    </cfRule>
  </conditionalFormatting>
  <conditionalFormatting sqref="E8:E15">
    <cfRule type="expression" dxfId="18" priority="1">
      <formula>$E8="Yes"</formula>
    </cfRule>
    <cfRule type="expression" dxfId="17" priority="2">
      <formula>$E8="No"</formula>
    </cfRule>
    <cfRule type="expression" dxfId="16" priority="3">
      <formula>$E8="Partial"</formula>
    </cfRule>
  </conditionalFormatting>
  <dataValidations count="1">
    <dataValidation type="list" sqref="E8:E15" xr:uid="{00000000-0002-0000-0500-000000000000}">
      <formula1>"Yes,Partial,No,N/A"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64"/>
  </sheetPr>
  <dimension ref="B1:F16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147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COUNTIF(E8:E16,"Yes")&amp;" / 9 Confirmed  ("&amp;TEXT(COUNTIF(E8:E16,"Yes")/9,"0%")&amp;")"</f>
        <v>0 / 9 Confirmed  (0%)</v>
      </c>
      <c r="E5" s="26"/>
      <c r="F5" s="41" t="str">
        <f>IF(COUNTIF(E8:E16,"No")+COUNTIF(E8:E16,"")&gt;0,"⚠  "&amp;COUNTIF(E8:E16,"No")&amp;"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148</v>
      </c>
      <c r="E8" s="8"/>
      <c r="F8" s="16" t="s">
        <v>149</v>
      </c>
    </row>
    <row r="9" spans="2:6" ht="36" customHeight="1" x14ac:dyDescent="0.3">
      <c r="B9" s="11">
        <v>2</v>
      </c>
      <c r="C9" s="17" t="s">
        <v>36</v>
      </c>
      <c r="D9" s="18" t="s">
        <v>150</v>
      </c>
      <c r="E9" s="8"/>
      <c r="F9" s="19" t="s">
        <v>151</v>
      </c>
    </row>
    <row r="10" spans="2:6" ht="36" customHeight="1" x14ac:dyDescent="0.3">
      <c r="B10" s="8">
        <v>3</v>
      </c>
      <c r="C10" s="14" t="s">
        <v>36</v>
      </c>
      <c r="D10" s="15" t="s">
        <v>152</v>
      </c>
      <c r="E10" s="8"/>
      <c r="F10" s="16" t="s">
        <v>153</v>
      </c>
    </row>
    <row r="11" spans="2:6" ht="36" customHeight="1" x14ac:dyDescent="0.3">
      <c r="B11" s="11">
        <v>4</v>
      </c>
      <c r="C11" s="17" t="s">
        <v>36</v>
      </c>
      <c r="D11" s="18" t="s">
        <v>154</v>
      </c>
      <c r="E11" s="8"/>
      <c r="F11" s="19" t="s">
        <v>155</v>
      </c>
    </row>
    <row r="12" spans="2:6" ht="36" customHeight="1" x14ac:dyDescent="0.3">
      <c r="B12" s="8">
        <v>5</v>
      </c>
      <c r="C12" s="14" t="s">
        <v>36</v>
      </c>
      <c r="D12" s="15" t="s">
        <v>156</v>
      </c>
      <c r="E12" s="8"/>
      <c r="F12" s="16" t="s">
        <v>157</v>
      </c>
    </row>
    <row r="13" spans="2:6" ht="36" customHeight="1" x14ac:dyDescent="0.3">
      <c r="B13" s="11">
        <v>6</v>
      </c>
      <c r="C13" s="17" t="s">
        <v>36</v>
      </c>
      <c r="D13" s="18" t="s">
        <v>158</v>
      </c>
      <c r="E13" s="8"/>
      <c r="F13" s="19" t="s">
        <v>159</v>
      </c>
    </row>
    <row r="14" spans="2:6" ht="36" customHeight="1" x14ac:dyDescent="0.3">
      <c r="B14" s="8">
        <v>7</v>
      </c>
      <c r="C14" s="14" t="s">
        <v>36</v>
      </c>
      <c r="D14" s="15" t="s">
        <v>160</v>
      </c>
      <c r="E14" s="8"/>
      <c r="F14" s="16" t="s">
        <v>161</v>
      </c>
    </row>
    <row r="15" spans="2:6" ht="36" customHeight="1" x14ac:dyDescent="0.3">
      <c r="B15" s="11">
        <v>8</v>
      </c>
      <c r="C15" s="20" t="s">
        <v>47</v>
      </c>
      <c r="D15" s="18" t="s">
        <v>162</v>
      </c>
      <c r="E15" s="8"/>
      <c r="F15" s="19" t="s">
        <v>163</v>
      </c>
    </row>
    <row r="16" spans="2:6" ht="36" customHeight="1" x14ac:dyDescent="0.3">
      <c r="B16" s="8">
        <v>9</v>
      </c>
      <c r="C16" s="21" t="s">
        <v>47</v>
      </c>
      <c r="D16" s="15" t="s">
        <v>164</v>
      </c>
      <c r="E16" s="8"/>
      <c r="F16" s="16" t="s">
        <v>165</v>
      </c>
    </row>
  </sheetData>
  <mergeCells count="5">
    <mergeCell ref="B2:F2"/>
    <mergeCell ref="B5:C5"/>
    <mergeCell ref="D5:E5"/>
    <mergeCell ref="B3:F3"/>
    <mergeCell ref="F5"/>
  </mergeCells>
  <conditionalFormatting sqref="D8:D16">
    <cfRule type="expression" dxfId="15" priority="4">
      <formula>AND($C8="★★★",$E8="No")</formula>
    </cfRule>
  </conditionalFormatting>
  <conditionalFormatting sqref="E8:E16">
    <cfRule type="expression" dxfId="14" priority="1">
      <formula>$E8="Yes"</formula>
    </cfRule>
    <cfRule type="expression" dxfId="13" priority="2">
      <formula>$E8="No"</formula>
    </cfRule>
    <cfRule type="expression" dxfId="12" priority="3">
      <formula>$E8="Partial"</formula>
    </cfRule>
  </conditionalFormatting>
  <dataValidations count="1">
    <dataValidation type="list" sqref="E8:E16" xr:uid="{00000000-0002-0000-0600-000000000000}">
      <formula1>"Yes,Partial,No,N/A"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80E4F"/>
  </sheetPr>
  <dimension ref="B1:F17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166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COUNTIF(E8:E17,"Yes")&amp;" / 10 Confirmed  ("&amp;TEXT(COUNTIF(E8:E17,"Yes")/10,"0%")&amp;")"</f>
        <v>0 / 10 Confirmed  (0%)</v>
      </c>
      <c r="E5" s="26"/>
      <c r="F5" s="41" t="str">
        <f>IF(COUNTIF(E8:E17,"No")+COUNTIF(E8:E17,"")&gt;0,"⚠  "&amp;COUNTIF(E8:E17,"No")&amp;"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167</v>
      </c>
      <c r="E8" s="8"/>
      <c r="F8" s="16" t="s">
        <v>168</v>
      </c>
    </row>
    <row r="9" spans="2:6" ht="36" customHeight="1" x14ac:dyDescent="0.3">
      <c r="B9" s="11">
        <v>2</v>
      </c>
      <c r="C9" s="17" t="s">
        <v>36</v>
      </c>
      <c r="D9" s="18" t="s">
        <v>169</v>
      </c>
      <c r="E9" s="8"/>
      <c r="F9" s="19" t="s">
        <v>170</v>
      </c>
    </row>
    <row r="10" spans="2:6" ht="36" customHeight="1" x14ac:dyDescent="0.3">
      <c r="B10" s="8">
        <v>3</v>
      </c>
      <c r="C10" s="14" t="s">
        <v>36</v>
      </c>
      <c r="D10" s="15" t="s">
        <v>171</v>
      </c>
      <c r="E10" s="8"/>
      <c r="F10" s="16" t="s">
        <v>172</v>
      </c>
    </row>
    <row r="11" spans="2:6" ht="36" customHeight="1" x14ac:dyDescent="0.3">
      <c r="B11" s="11">
        <v>4</v>
      </c>
      <c r="C11" s="17" t="s">
        <v>36</v>
      </c>
      <c r="D11" s="18" t="s">
        <v>173</v>
      </c>
      <c r="E11" s="8"/>
      <c r="F11" s="19" t="s">
        <v>174</v>
      </c>
    </row>
    <row r="12" spans="2:6" ht="36" customHeight="1" x14ac:dyDescent="0.3">
      <c r="B12" s="8">
        <v>5</v>
      </c>
      <c r="C12" s="14" t="s">
        <v>36</v>
      </c>
      <c r="D12" s="15" t="s">
        <v>175</v>
      </c>
      <c r="E12" s="8"/>
      <c r="F12" s="16" t="s">
        <v>176</v>
      </c>
    </row>
    <row r="13" spans="2:6" ht="36" customHeight="1" x14ac:dyDescent="0.3">
      <c r="B13" s="11">
        <v>6</v>
      </c>
      <c r="C13" s="17" t="s">
        <v>36</v>
      </c>
      <c r="D13" s="18" t="s">
        <v>177</v>
      </c>
      <c r="E13" s="8"/>
      <c r="F13" s="19" t="s">
        <v>178</v>
      </c>
    </row>
    <row r="14" spans="2:6" ht="36" customHeight="1" x14ac:dyDescent="0.3">
      <c r="B14" s="8">
        <v>7</v>
      </c>
      <c r="C14" s="21" t="s">
        <v>47</v>
      </c>
      <c r="D14" s="15" t="s">
        <v>179</v>
      </c>
      <c r="E14" s="8"/>
      <c r="F14" s="16" t="s">
        <v>180</v>
      </c>
    </row>
    <row r="15" spans="2:6" ht="36" customHeight="1" x14ac:dyDescent="0.3">
      <c r="B15" s="11">
        <v>8</v>
      </c>
      <c r="C15" s="20" t="s">
        <v>47</v>
      </c>
      <c r="D15" s="18" t="s">
        <v>181</v>
      </c>
      <c r="E15" s="8"/>
      <c r="F15" s="19" t="s">
        <v>182</v>
      </c>
    </row>
    <row r="16" spans="2:6" ht="36" customHeight="1" x14ac:dyDescent="0.3">
      <c r="B16" s="8">
        <v>9</v>
      </c>
      <c r="C16" s="21" t="s">
        <v>47</v>
      </c>
      <c r="D16" s="15" t="s">
        <v>183</v>
      </c>
      <c r="E16" s="8"/>
      <c r="F16" s="16" t="s">
        <v>184</v>
      </c>
    </row>
    <row r="17" spans="2:6" ht="36" customHeight="1" x14ac:dyDescent="0.3">
      <c r="B17" s="11">
        <v>10</v>
      </c>
      <c r="C17" s="22" t="s">
        <v>56</v>
      </c>
      <c r="D17" s="18" t="s">
        <v>185</v>
      </c>
      <c r="E17" s="8"/>
      <c r="F17" s="19" t="s">
        <v>186</v>
      </c>
    </row>
  </sheetData>
  <mergeCells count="5">
    <mergeCell ref="B2:F2"/>
    <mergeCell ref="B5:C5"/>
    <mergeCell ref="D5:E5"/>
    <mergeCell ref="B3:F3"/>
    <mergeCell ref="F5"/>
  </mergeCells>
  <conditionalFormatting sqref="D8:D17">
    <cfRule type="expression" dxfId="11" priority="4">
      <formula>AND($C8="★★★",$E8="No")</formula>
    </cfRule>
  </conditionalFormatting>
  <conditionalFormatting sqref="E8:E17">
    <cfRule type="expression" dxfId="10" priority="1">
      <formula>$E8="Yes"</formula>
    </cfRule>
    <cfRule type="expression" dxfId="9" priority="2">
      <formula>$E8="No"</formula>
    </cfRule>
    <cfRule type="expression" dxfId="8" priority="3">
      <formula>$E8="Partial"</formula>
    </cfRule>
  </conditionalFormatting>
  <dataValidations count="1">
    <dataValidation type="list" sqref="E8:E17" xr:uid="{00000000-0002-0000-0700-000000000000}">
      <formula1>"Yes,Partial,No,N/A"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71C1C"/>
  </sheetPr>
  <dimension ref="B1:F19"/>
  <sheetViews>
    <sheetView showGridLines="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5" customWidth="1"/>
    <col min="3" max="3" width="11" customWidth="1"/>
    <col min="4" max="4" width="34" customWidth="1"/>
    <col min="5" max="5" width="13" customWidth="1"/>
    <col min="6" max="6" width="50" customWidth="1"/>
    <col min="7" max="7" width="1.109375" customWidth="1"/>
  </cols>
  <sheetData>
    <row r="1" spans="2:6" ht="7.95" customHeight="1" x14ac:dyDescent="0.3"/>
    <row r="2" spans="2:6" ht="43.95" customHeight="1" x14ac:dyDescent="0.3">
      <c r="B2" s="39" t="s">
        <v>187</v>
      </c>
      <c r="C2" s="29"/>
      <c r="D2" s="29"/>
      <c r="E2" s="29"/>
      <c r="F2" s="29"/>
    </row>
    <row r="3" spans="2:6" ht="4.05" customHeight="1" x14ac:dyDescent="0.3">
      <c r="B3" s="34"/>
      <c r="C3" s="29"/>
      <c r="D3" s="29"/>
      <c r="E3" s="29"/>
      <c r="F3" s="29"/>
    </row>
    <row r="4" spans="2:6" ht="7.95" customHeight="1" x14ac:dyDescent="0.3"/>
    <row r="5" spans="2:6" ht="22.05" customHeight="1" x14ac:dyDescent="0.3">
      <c r="B5" s="40" t="s">
        <v>30</v>
      </c>
      <c r="C5" s="26"/>
      <c r="D5" s="31" t="str">
        <f>COUNTIF(E8:E19,"Yes")&amp;" / 12 Confirmed  ("&amp;TEXT(COUNTIF(E8:E19,"Yes")/12,"0%")&amp;")"</f>
        <v>0 / 12 Confirmed  (0%)</v>
      </c>
      <c r="E5" s="26"/>
      <c r="F5" s="41" t="str">
        <f>IF(COUNTIF(E8:E19,"No")+COUNTIF(E8:E19,"")&gt;0,"⚠  "&amp;COUNTIF(E8:E19,"No")&amp;" items not confirmed","✅  All items confirmed")</f>
        <v>⚠  0 items not confirmed</v>
      </c>
    </row>
    <row r="6" spans="2:6" ht="4.05" customHeight="1" x14ac:dyDescent="0.3"/>
    <row r="7" spans="2:6" ht="24" customHeight="1" x14ac:dyDescent="0.3"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</row>
    <row r="8" spans="2:6" ht="36" customHeight="1" x14ac:dyDescent="0.3">
      <c r="B8" s="8">
        <v>1</v>
      </c>
      <c r="C8" s="14" t="s">
        <v>36</v>
      </c>
      <c r="D8" s="15" t="s">
        <v>188</v>
      </c>
      <c r="E8" s="8"/>
      <c r="F8" s="16" t="s">
        <v>189</v>
      </c>
    </row>
    <row r="9" spans="2:6" ht="36" customHeight="1" x14ac:dyDescent="0.3">
      <c r="B9" s="11">
        <v>2</v>
      </c>
      <c r="C9" s="17" t="s">
        <v>36</v>
      </c>
      <c r="D9" s="18" t="s">
        <v>190</v>
      </c>
      <c r="E9" s="8"/>
      <c r="F9" s="19" t="s">
        <v>191</v>
      </c>
    </row>
    <row r="10" spans="2:6" ht="36" customHeight="1" x14ac:dyDescent="0.3">
      <c r="B10" s="8">
        <v>3</v>
      </c>
      <c r="C10" s="14" t="s">
        <v>36</v>
      </c>
      <c r="D10" s="15" t="s">
        <v>192</v>
      </c>
      <c r="E10" s="8"/>
      <c r="F10" s="16" t="s">
        <v>193</v>
      </c>
    </row>
    <row r="11" spans="2:6" ht="36" customHeight="1" x14ac:dyDescent="0.3">
      <c r="B11" s="11">
        <v>4</v>
      </c>
      <c r="C11" s="17" t="s">
        <v>36</v>
      </c>
      <c r="D11" s="18" t="s">
        <v>194</v>
      </c>
      <c r="E11" s="8"/>
      <c r="F11" s="19" t="s">
        <v>195</v>
      </c>
    </row>
    <row r="12" spans="2:6" ht="36" customHeight="1" x14ac:dyDescent="0.3">
      <c r="B12" s="8">
        <v>5</v>
      </c>
      <c r="C12" s="14" t="s">
        <v>36</v>
      </c>
      <c r="D12" s="15" t="s">
        <v>196</v>
      </c>
      <c r="E12" s="8"/>
      <c r="F12" s="16" t="s">
        <v>197</v>
      </c>
    </row>
    <row r="13" spans="2:6" ht="36" customHeight="1" x14ac:dyDescent="0.3">
      <c r="B13" s="11">
        <v>6</v>
      </c>
      <c r="C13" s="17" t="s">
        <v>36</v>
      </c>
      <c r="D13" s="18" t="s">
        <v>198</v>
      </c>
      <c r="E13" s="8"/>
      <c r="F13" s="19" t="s">
        <v>199</v>
      </c>
    </row>
    <row r="14" spans="2:6" ht="36" customHeight="1" x14ac:dyDescent="0.3">
      <c r="B14" s="8">
        <v>7</v>
      </c>
      <c r="C14" s="14" t="s">
        <v>36</v>
      </c>
      <c r="D14" s="15" t="s">
        <v>200</v>
      </c>
      <c r="E14" s="8"/>
      <c r="F14" s="16" t="s">
        <v>201</v>
      </c>
    </row>
    <row r="15" spans="2:6" ht="36" customHeight="1" x14ac:dyDescent="0.3">
      <c r="B15" s="11">
        <v>8</v>
      </c>
      <c r="C15" s="17" t="s">
        <v>36</v>
      </c>
      <c r="D15" s="18" t="s">
        <v>202</v>
      </c>
      <c r="E15" s="8"/>
      <c r="F15" s="19" t="s">
        <v>203</v>
      </c>
    </row>
    <row r="16" spans="2:6" ht="36" customHeight="1" x14ac:dyDescent="0.3">
      <c r="B16" s="8">
        <v>9</v>
      </c>
      <c r="C16" s="21" t="s">
        <v>47</v>
      </c>
      <c r="D16" s="15" t="s">
        <v>204</v>
      </c>
      <c r="E16" s="8"/>
      <c r="F16" s="16" t="s">
        <v>205</v>
      </c>
    </row>
    <row r="17" spans="2:6" ht="36" customHeight="1" x14ac:dyDescent="0.3">
      <c r="B17" s="11">
        <v>10</v>
      </c>
      <c r="C17" s="20" t="s">
        <v>47</v>
      </c>
      <c r="D17" s="18" t="s">
        <v>206</v>
      </c>
      <c r="E17" s="8"/>
      <c r="F17" s="19" t="s">
        <v>207</v>
      </c>
    </row>
    <row r="18" spans="2:6" ht="36" customHeight="1" x14ac:dyDescent="0.3">
      <c r="B18" s="8">
        <v>11</v>
      </c>
      <c r="C18" s="21" t="s">
        <v>47</v>
      </c>
      <c r="D18" s="15" t="s">
        <v>208</v>
      </c>
      <c r="E18" s="8"/>
      <c r="F18" s="16" t="s">
        <v>209</v>
      </c>
    </row>
    <row r="19" spans="2:6" ht="36" customHeight="1" x14ac:dyDescent="0.3">
      <c r="B19" s="11">
        <v>12</v>
      </c>
      <c r="C19" s="22" t="s">
        <v>56</v>
      </c>
      <c r="D19" s="18" t="s">
        <v>210</v>
      </c>
      <c r="E19" s="8"/>
      <c r="F19" s="19" t="s">
        <v>211</v>
      </c>
    </row>
  </sheetData>
  <mergeCells count="5">
    <mergeCell ref="B2:F2"/>
    <mergeCell ref="B5:C5"/>
    <mergeCell ref="D5:E5"/>
    <mergeCell ref="B3:F3"/>
    <mergeCell ref="F5"/>
  </mergeCells>
  <conditionalFormatting sqref="D8:D19">
    <cfRule type="expression" dxfId="7" priority="4">
      <formula>AND($C8="★★★",$E8="No")</formula>
    </cfRule>
  </conditionalFormatting>
  <conditionalFormatting sqref="E8:E19">
    <cfRule type="expression" dxfId="6" priority="1">
      <formula>$E8="Yes"</formula>
    </cfRule>
    <cfRule type="expression" dxfId="5" priority="2">
      <formula>$E8="No"</formula>
    </cfRule>
    <cfRule type="expression" dxfId="4" priority="3">
      <formula>$E8="Partial"</formula>
    </cfRule>
  </conditionalFormatting>
  <dataValidations count="1">
    <dataValidation type="list" sqref="E8:E19" xr:uid="{00000000-0002-0000-0800-000000000000}">
      <formula1>"Yes,Partial,No,N/A"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Dashboard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Christine</cp:lastModifiedBy>
  <dcterms:created xsi:type="dcterms:W3CDTF">2026-04-03T03:13:26Z</dcterms:created>
  <dcterms:modified xsi:type="dcterms:W3CDTF">2026-04-03T03:21:24Z</dcterms:modified>
</cp:coreProperties>
</file>